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5170" yWindow="1290" windowWidth="20730" windowHeight="11760"/>
  </bookViews>
  <sheets>
    <sheet name="смета" sheetId="6" r:id="rId1"/>
    <sheet name="зп" sheetId="7" r:id="rId2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6" l="1"/>
  <c r="F32" i="7" l="1"/>
  <c r="H32" i="7" s="1"/>
  <c r="F25" i="7"/>
  <c r="H25" i="7" s="1"/>
  <c r="E32" i="7"/>
  <c r="E24" i="7"/>
  <c r="E23" i="7"/>
  <c r="E22" i="7"/>
  <c r="E21" i="7"/>
  <c r="E20" i="7"/>
  <c r="E19" i="7"/>
  <c r="E18" i="7"/>
  <c r="C25" i="7" l="1"/>
  <c r="C19" i="6" l="1"/>
  <c r="C8" i="6" s="1"/>
  <c r="F7" i="7"/>
  <c r="F8" i="7"/>
  <c r="F9" i="7"/>
  <c r="F6" i="7"/>
  <c r="E7" i="7"/>
  <c r="E8" i="7"/>
  <c r="E9" i="7"/>
  <c r="E6" i="7"/>
  <c r="D10" i="7"/>
  <c r="C10" i="7"/>
  <c r="E10" i="7" l="1"/>
  <c r="E25" i="7"/>
  <c r="F10" i="7"/>
  <c r="C4" i="6" l="1"/>
  <c r="C43" i="6" s="1"/>
  <c r="C7" i="6" s="1"/>
</calcChain>
</file>

<file path=xl/sharedStrings.xml><?xml version="1.0" encoding="utf-8"?>
<sst xmlns="http://schemas.openxmlformats.org/spreadsheetml/2006/main" count="119" uniqueCount="103">
  <si>
    <t>КГМ(крупногабаритный мусор)</t>
  </si>
  <si>
    <t>Вывоз опасных отходов</t>
  </si>
  <si>
    <t>Обслуживание лифтов</t>
  </si>
  <si>
    <t>Обслуживание пожар.сигн.</t>
  </si>
  <si>
    <t>Юридическое сопровождение</t>
  </si>
  <si>
    <t>Аварийное обслуживание</t>
  </si>
  <si>
    <t>Сопровождение сайта ГИС ЖКХ</t>
  </si>
  <si>
    <t>Электронная отчетность</t>
  </si>
  <si>
    <t>Услуги банка</t>
  </si>
  <si>
    <t>Техосвидетельствование лифтов</t>
  </si>
  <si>
    <t>Страхование лифта</t>
  </si>
  <si>
    <t>Дератизация, дезинсекция</t>
  </si>
  <si>
    <t>Канцелярия, поддержка оргтехники</t>
  </si>
  <si>
    <t>Хоз.средства</t>
  </si>
  <si>
    <t>Земля на субботник</t>
  </si>
  <si>
    <t>Уборка снега (вывоз машиной)</t>
  </si>
  <si>
    <t>Агентское вознаграждение РСО</t>
  </si>
  <si>
    <t>Промывка опрессовка системы отопления</t>
  </si>
  <si>
    <t>Обучение ответственных</t>
  </si>
  <si>
    <t>Резервный фонд</t>
  </si>
  <si>
    <t>№ Статьи</t>
  </si>
  <si>
    <t>Наименование статьи</t>
  </si>
  <si>
    <t>Доходы</t>
  </si>
  <si>
    <t>факт</t>
  </si>
  <si>
    <t>отклонение</t>
  </si>
  <si>
    <t>Текущее содержание</t>
  </si>
  <si>
    <t>Текущий ремонт</t>
  </si>
  <si>
    <t>Прочие доходы (аренда)</t>
  </si>
  <si>
    <t>Расходы</t>
  </si>
  <si>
    <t>001</t>
  </si>
  <si>
    <t>001.1</t>
  </si>
  <si>
    <t>001.3</t>
  </si>
  <si>
    <t>002</t>
  </si>
  <si>
    <t>002.1</t>
  </si>
  <si>
    <t>002.1.1</t>
  </si>
  <si>
    <t>002.1.2</t>
  </si>
  <si>
    <t>002.1.3</t>
  </si>
  <si>
    <t>002.1.4</t>
  </si>
  <si>
    <t>002.1.5</t>
  </si>
  <si>
    <t>002.1.6</t>
  </si>
  <si>
    <t>002.1.7</t>
  </si>
  <si>
    <t>002.1.8</t>
  </si>
  <si>
    <t>002.1.9</t>
  </si>
  <si>
    <t>002.1.10</t>
  </si>
  <si>
    <t>002.1.12</t>
  </si>
  <si>
    <t>002.1.13</t>
  </si>
  <si>
    <t>002.1.14</t>
  </si>
  <si>
    <t>002.1.15</t>
  </si>
  <si>
    <t>002.1.16</t>
  </si>
  <si>
    <t>002.1.17</t>
  </si>
  <si>
    <t>002.1.18</t>
  </si>
  <si>
    <t>002.1.19</t>
  </si>
  <si>
    <t>002.1.20</t>
  </si>
  <si>
    <t>002.1.21</t>
  </si>
  <si>
    <t>002.1.22</t>
  </si>
  <si>
    <t>002.1.23</t>
  </si>
  <si>
    <t>002.1.24</t>
  </si>
  <si>
    <t>002.1.25</t>
  </si>
  <si>
    <t>002.1.26</t>
  </si>
  <si>
    <t>002.1.27</t>
  </si>
  <si>
    <t>002.1.28</t>
  </si>
  <si>
    <t>002.1.29</t>
  </si>
  <si>
    <t>002.1.30</t>
  </si>
  <si>
    <t>002.2</t>
  </si>
  <si>
    <t>план (12 мес)</t>
  </si>
  <si>
    <t>Бухгалтерское сопровождение</t>
  </si>
  <si>
    <t>Сопровождение пожар.сигн. (круглосуточные услуги вахтеров)</t>
  </si>
  <si>
    <t>Санитарно-техническое обслуживание МКД (Дворник; разнорабочий; уборщица; упарвляющий)</t>
  </si>
  <si>
    <t>Уборщицы</t>
  </si>
  <si>
    <t>Электрик</t>
  </si>
  <si>
    <t>Разнорабочий</t>
  </si>
  <si>
    <t>Сантехник</t>
  </si>
  <si>
    <t>Дворник</t>
  </si>
  <si>
    <t xml:space="preserve">площадь дома </t>
  </si>
  <si>
    <t>Официальная з/п</t>
  </si>
  <si>
    <t>№</t>
  </si>
  <si>
    <t>Должность</t>
  </si>
  <si>
    <t>Управляющий</t>
  </si>
  <si>
    <t>Наполнение сайта</t>
  </si>
  <si>
    <t>Начисления в месяц</t>
  </si>
  <si>
    <t>Взносы в месяц</t>
  </si>
  <si>
    <t>Начисления в год</t>
  </si>
  <si>
    <t>Взносы в год</t>
  </si>
  <si>
    <t>ИТОГО</t>
  </si>
  <si>
    <t>ИП Коваленко</t>
  </si>
  <si>
    <t>С учетом 15%</t>
  </si>
  <si>
    <t>Лифтер</t>
  </si>
  <si>
    <t>ИП Дриго</t>
  </si>
  <si>
    <t>Вахтер</t>
  </si>
  <si>
    <t>Озеленение на субботник</t>
  </si>
  <si>
    <t>002.1.31</t>
  </si>
  <si>
    <t>Проведение субботника (краски, кисти, расходный материал)</t>
  </si>
  <si>
    <t>Садовник в весенне-летний период</t>
  </si>
  <si>
    <t>Почтовые расходы</t>
  </si>
  <si>
    <t>С учетом 10%</t>
  </si>
  <si>
    <t>ИТОГО 2025 год</t>
  </si>
  <si>
    <t>МКУ УРЦ (паспортный стол)</t>
  </si>
  <si>
    <t>Взносы с ФОТ</t>
  </si>
  <si>
    <t>Услуги связи</t>
  </si>
  <si>
    <t>УСН</t>
  </si>
  <si>
    <t>Обслуживание экомодуля</t>
  </si>
  <si>
    <t>ФОТ (с НДФЛ)</t>
  </si>
  <si>
    <t>Обслуж. теплоузла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</si>
</sst>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4" fillId="2" borderId="2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49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4" fontId="4" fillId="4" borderId="2" xfId="0" applyNumberFormat="1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3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4" fontId="7" fillId="0" borderId="0" xfId="0" applyNumberFormat="1" applyFont="1"/>
    <xf numFmtId="9" fontId="6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4" fontId="4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3" fillId="0" borderId="2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topLeftCell="B19" zoomScale="130" zoomScaleNormal="130" workbookViewId="0">
      <selection activeCell="C31" sqref="C31"/>
    </sheetView>
  </sheetViews>
  <sheetFormatPr defaultColWidth="11.28515625" defaultRowHeight="11.25" x14ac:dyDescent="0.2"/>
  <cols>
    <col min="1" max="1" width="11.28515625" style="2"/>
    <col min="2" max="2" width="30" style="3" customWidth="1"/>
    <col min="3" max="16384" width="11.28515625" style="3"/>
  </cols>
  <sheetData>
    <row r="1" spans="1:9" ht="12" thickBot="1" x14ac:dyDescent="0.25"/>
    <row r="2" spans="1:9" x14ac:dyDescent="0.2">
      <c r="A2" s="4"/>
      <c r="B2" s="5"/>
      <c r="C2" s="37" t="s">
        <v>95</v>
      </c>
      <c r="D2" s="38"/>
      <c r="E2" s="39"/>
    </row>
    <row r="3" spans="1:9" s="2" customFormat="1" x14ac:dyDescent="0.2">
      <c r="A3" s="6" t="s">
        <v>20</v>
      </c>
      <c r="B3" s="6" t="s">
        <v>21</v>
      </c>
      <c r="C3" s="7" t="s">
        <v>64</v>
      </c>
      <c r="D3" s="8" t="s">
        <v>23</v>
      </c>
      <c r="E3" s="9" t="s">
        <v>24</v>
      </c>
      <c r="H3" s="2" t="s">
        <v>73</v>
      </c>
      <c r="I3" s="2">
        <v>12940</v>
      </c>
    </row>
    <row r="4" spans="1:9" s="15" customFormat="1" x14ac:dyDescent="0.2">
      <c r="A4" s="10" t="s">
        <v>29</v>
      </c>
      <c r="B4" s="11" t="s">
        <v>22</v>
      </c>
      <c r="C4" s="12">
        <f>SUM(C5:C6)</f>
        <v>7028664</v>
      </c>
      <c r="D4" s="13"/>
      <c r="E4" s="14"/>
    </row>
    <row r="5" spans="1:9" x14ac:dyDescent="0.2">
      <c r="A5" s="16" t="s">
        <v>30</v>
      </c>
      <c r="B5" s="17" t="s">
        <v>25</v>
      </c>
      <c r="C5" s="18">
        <f>I3*45*12</f>
        <v>6987600</v>
      </c>
      <c r="D5" s="19"/>
      <c r="E5" s="20"/>
    </row>
    <row r="6" spans="1:9" x14ac:dyDescent="0.2">
      <c r="A6" s="16" t="s">
        <v>31</v>
      </c>
      <c r="B6" s="17" t="s">
        <v>27</v>
      </c>
      <c r="C6" s="18">
        <v>41064</v>
      </c>
      <c r="D6" s="19"/>
      <c r="E6" s="20"/>
    </row>
    <row r="7" spans="1:9" s="15" customFormat="1" x14ac:dyDescent="0.2">
      <c r="A7" s="10" t="s">
        <v>32</v>
      </c>
      <c r="B7" s="11" t="s">
        <v>28</v>
      </c>
      <c r="C7" s="12">
        <f>C8+C43</f>
        <v>7028664</v>
      </c>
      <c r="D7" s="13"/>
      <c r="E7" s="14"/>
    </row>
    <row r="8" spans="1:9" s="15" customFormat="1" x14ac:dyDescent="0.2">
      <c r="A8" s="21" t="s">
        <v>33</v>
      </c>
      <c r="B8" s="22" t="s">
        <v>25</v>
      </c>
      <c r="C8" s="23">
        <f>SUM(C9:C42)</f>
        <v>6058868.1600000001</v>
      </c>
      <c r="D8" s="24"/>
      <c r="E8" s="25"/>
      <c r="G8" s="34"/>
    </row>
    <row r="9" spans="1:9" ht="24" customHeight="1" x14ac:dyDescent="0.2">
      <c r="A9" s="16" t="s">
        <v>34</v>
      </c>
      <c r="B9" s="26" t="s">
        <v>101</v>
      </c>
      <c r="C9" s="18">
        <v>345500</v>
      </c>
      <c r="D9" s="19"/>
      <c r="E9" s="20"/>
    </row>
    <row r="10" spans="1:9" x14ac:dyDescent="0.2">
      <c r="A10" s="16" t="s">
        <v>35</v>
      </c>
      <c r="B10" s="17" t="s">
        <v>97</v>
      </c>
      <c r="C10" s="18">
        <v>104500</v>
      </c>
      <c r="D10" s="19"/>
      <c r="E10" s="20"/>
    </row>
    <row r="11" spans="1:9" x14ac:dyDescent="0.2">
      <c r="A11" s="16"/>
      <c r="B11" s="17" t="s">
        <v>99</v>
      </c>
      <c r="C11" s="18">
        <v>1232</v>
      </c>
      <c r="D11" s="19"/>
      <c r="E11" s="20"/>
    </row>
    <row r="12" spans="1:9" x14ac:dyDescent="0.2">
      <c r="A12" s="16" t="s">
        <v>36</v>
      </c>
      <c r="B12" s="17" t="s">
        <v>0</v>
      </c>
      <c r="C12" s="40">
        <v>25000</v>
      </c>
      <c r="D12" s="19"/>
      <c r="E12" s="20"/>
    </row>
    <row r="13" spans="1:9" x14ac:dyDescent="0.2">
      <c r="A13" s="16" t="s">
        <v>37</v>
      </c>
      <c r="B13" s="17" t="s">
        <v>1</v>
      </c>
      <c r="C13" s="40">
        <v>8400</v>
      </c>
      <c r="D13" s="19"/>
      <c r="E13" s="20"/>
    </row>
    <row r="14" spans="1:9" x14ac:dyDescent="0.2">
      <c r="A14" s="16" t="s">
        <v>38</v>
      </c>
      <c r="B14" s="17" t="s">
        <v>2</v>
      </c>
      <c r="C14" s="18">
        <v>342000</v>
      </c>
      <c r="D14" s="19"/>
      <c r="E14" s="20"/>
    </row>
    <row r="15" spans="1:9" x14ac:dyDescent="0.2">
      <c r="A15" s="16" t="s">
        <v>39</v>
      </c>
      <c r="B15" s="17" t="s">
        <v>3</v>
      </c>
      <c r="C15" s="40">
        <v>300000</v>
      </c>
      <c r="D15" s="19"/>
      <c r="E15" s="20"/>
    </row>
    <row r="16" spans="1:9" ht="24" customHeight="1" x14ac:dyDescent="0.2">
      <c r="A16" s="16" t="s">
        <v>40</v>
      </c>
      <c r="B16" s="26" t="s">
        <v>66</v>
      </c>
      <c r="C16" s="18">
        <v>1016400</v>
      </c>
      <c r="D16" s="19"/>
      <c r="E16" s="20"/>
    </row>
    <row r="17" spans="1:5" ht="36" customHeight="1" x14ac:dyDescent="0.2">
      <c r="A17" s="16" t="s">
        <v>41</v>
      </c>
      <c r="B17" s="26" t="s">
        <v>67</v>
      </c>
      <c r="C17" s="18">
        <v>2316000</v>
      </c>
      <c r="D17" s="19"/>
      <c r="E17" s="20"/>
    </row>
    <row r="18" spans="1:5" ht="12" customHeight="1" x14ac:dyDescent="0.2">
      <c r="A18" s="16" t="s">
        <v>42</v>
      </c>
      <c r="B18" s="26" t="s">
        <v>65</v>
      </c>
      <c r="C18" s="18">
        <v>420000</v>
      </c>
      <c r="D18" s="19"/>
      <c r="E18" s="20"/>
    </row>
    <row r="19" spans="1:5" x14ac:dyDescent="0.2">
      <c r="A19" s="16" t="s">
        <v>43</v>
      </c>
      <c r="B19" s="17" t="s">
        <v>4</v>
      </c>
      <c r="C19" s="18">
        <f>35000*12</f>
        <v>420000</v>
      </c>
      <c r="D19" s="19"/>
      <c r="E19" s="20"/>
    </row>
    <row r="20" spans="1:5" x14ac:dyDescent="0.2">
      <c r="A20" s="16" t="s">
        <v>44</v>
      </c>
      <c r="B20" s="17" t="s">
        <v>102</v>
      </c>
      <c r="C20" s="18">
        <v>36000</v>
      </c>
      <c r="D20" s="19"/>
      <c r="E20" s="20"/>
    </row>
    <row r="21" spans="1:5" x14ac:dyDescent="0.2">
      <c r="A21" s="16"/>
      <c r="B21" s="17" t="s">
        <v>100</v>
      </c>
      <c r="C21" s="18">
        <v>12600</v>
      </c>
      <c r="D21" s="19"/>
      <c r="E21" s="20"/>
    </row>
    <row r="22" spans="1:5" x14ac:dyDescent="0.2">
      <c r="A22" s="16" t="s">
        <v>45</v>
      </c>
      <c r="B22" s="17" t="s">
        <v>5</v>
      </c>
      <c r="C22" s="18">
        <v>77636.160000000003</v>
      </c>
      <c r="D22" s="19"/>
      <c r="E22" s="20"/>
    </row>
    <row r="23" spans="1:5" x14ac:dyDescent="0.2">
      <c r="A23" s="16" t="s">
        <v>46</v>
      </c>
      <c r="B23" s="17" t="s">
        <v>96</v>
      </c>
      <c r="C23" s="18">
        <v>17100</v>
      </c>
      <c r="D23" s="19"/>
      <c r="E23" s="20"/>
    </row>
    <row r="24" spans="1:5" x14ac:dyDescent="0.2">
      <c r="A24" s="16" t="s">
        <v>47</v>
      </c>
      <c r="B24" s="17" t="s">
        <v>6</v>
      </c>
      <c r="C24" s="18">
        <v>45000</v>
      </c>
      <c r="D24" s="19"/>
      <c r="E24" s="20"/>
    </row>
    <row r="25" spans="1:5" x14ac:dyDescent="0.2">
      <c r="A25" s="16" t="s">
        <v>48</v>
      </c>
      <c r="B25" s="17" t="s">
        <v>7</v>
      </c>
      <c r="C25" s="18">
        <v>8000</v>
      </c>
      <c r="D25" s="19"/>
      <c r="E25" s="20"/>
    </row>
    <row r="26" spans="1:5" x14ac:dyDescent="0.2">
      <c r="A26" s="16" t="s">
        <v>49</v>
      </c>
      <c r="B26" s="17" t="s">
        <v>8</v>
      </c>
      <c r="C26" s="40">
        <v>75000</v>
      </c>
      <c r="D26" s="19"/>
      <c r="E26" s="20"/>
    </row>
    <row r="27" spans="1:5" x14ac:dyDescent="0.2">
      <c r="A27" s="16" t="s">
        <v>50</v>
      </c>
      <c r="B27" s="17" t="s">
        <v>9</v>
      </c>
      <c r="C27" s="18">
        <v>33000</v>
      </c>
      <c r="D27" s="19"/>
      <c r="E27" s="20"/>
    </row>
    <row r="28" spans="1:5" x14ac:dyDescent="0.2">
      <c r="A28" s="16" t="s">
        <v>51</v>
      </c>
      <c r="B28" s="17" t="s">
        <v>10</v>
      </c>
      <c r="C28" s="40">
        <v>20000</v>
      </c>
      <c r="D28" s="19"/>
      <c r="E28" s="20"/>
    </row>
    <row r="29" spans="1:5" x14ac:dyDescent="0.2">
      <c r="A29" s="16" t="s">
        <v>52</v>
      </c>
      <c r="B29" s="17" t="s">
        <v>11</v>
      </c>
      <c r="C29" s="18">
        <v>20500</v>
      </c>
      <c r="D29" s="19"/>
      <c r="E29" s="20"/>
    </row>
    <row r="30" spans="1:5" x14ac:dyDescent="0.2">
      <c r="A30" s="16" t="s">
        <v>53</v>
      </c>
      <c r="B30" s="17" t="s">
        <v>93</v>
      </c>
      <c r="C30" s="40">
        <v>5000</v>
      </c>
      <c r="D30" s="19"/>
      <c r="E30" s="20"/>
    </row>
    <row r="31" spans="1:5" x14ac:dyDescent="0.2">
      <c r="A31" s="16" t="s">
        <v>54</v>
      </c>
      <c r="B31" s="17" t="s">
        <v>12</v>
      </c>
      <c r="C31" s="40">
        <v>20000</v>
      </c>
      <c r="D31" s="19"/>
      <c r="E31" s="20"/>
    </row>
    <row r="32" spans="1:5" x14ac:dyDescent="0.2">
      <c r="A32" s="16" t="s">
        <v>55</v>
      </c>
      <c r="B32" s="17" t="s">
        <v>13</v>
      </c>
      <c r="C32" s="40">
        <v>80000</v>
      </c>
      <c r="D32" s="19"/>
      <c r="E32" s="20"/>
    </row>
    <row r="33" spans="1:5" x14ac:dyDescent="0.2">
      <c r="A33" s="16" t="s">
        <v>56</v>
      </c>
      <c r="B33" s="17" t="s">
        <v>14</v>
      </c>
      <c r="C33" s="40">
        <v>20000</v>
      </c>
      <c r="D33" s="19"/>
      <c r="E33" s="20"/>
    </row>
    <row r="34" spans="1:5" x14ac:dyDescent="0.2">
      <c r="A34" s="16" t="s">
        <v>57</v>
      </c>
      <c r="B34" s="26" t="s">
        <v>89</v>
      </c>
      <c r="C34" s="40">
        <v>25000</v>
      </c>
      <c r="D34" s="19"/>
      <c r="E34" s="20"/>
    </row>
    <row r="35" spans="1:5" ht="22.5" x14ac:dyDescent="0.2">
      <c r="A35" s="16" t="s">
        <v>58</v>
      </c>
      <c r="B35" s="26" t="s">
        <v>91</v>
      </c>
      <c r="C35" s="40">
        <v>30000</v>
      </c>
      <c r="D35" s="19"/>
      <c r="E35" s="20"/>
    </row>
    <row r="36" spans="1:5" x14ac:dyDescent="0.2">
      <c r="A36" s="16" t="s">
        <v>59</v>
      </c>
      <c r="B36" s="26" t="s">
        <v>92</v>
      </c>
      <c r="C36" s="40">
        <v>30000</v>
      </c>
      <c r="D36" s="19"/>
      <c r="E36" s="20"/>
    </row>
    <row r="37" spans="1:5" x14ac:dyDescent="0.2">
      <c r="A37" s="16" t="s">
        <v>60</v>
      </c>
      <c r="B37" s="17" t="s">
        <v>15</v>
      </c>
      <c r="C37" s="40">
        <v>100000</v>
      </c>
      <c r="D37" s="19"/>
      <c r="E37" s="20"/>
    </row>
    <row r="38" spans="1:5" x14ac:dyDescent="0.2">
      <c r="A38" s="16" t="s">
        <v>61</v>
      </c>
      <c r="B38" s="17" t="s">
        <v>16</v>
      </c>
      <c r="C38" s="18">
        <v>30000</v>
      </c>
      <c r="D38" s="19"/>
      <c r="E38" s="20"/>
    </row>
    <row r="39" spans="1:5" ht="10.5" customHeight="1" x14ac:dyDescent="0.2">
      <c r="A39" s="16" t="s">
        <v>62</v>
      </c>
      <c r="B39" s="26" t="s">
        <v>17</v>
      </c>
      <c r="C39" s="40">
        <v>50000</v>
      </c>
      <c r="D39" s="19"/>
      <c r="E39" s="20"/>
    </row>
    <row r="40" spans="1:5" ht="10.5" customHeight="1" x14ac:dyDescent="0.2">
      <c r="A40" s="16"/>
      <c r="B40" s="26" t="s">
        <v>98</v>
      </c>
      <c r="C40" s="40">
        <v>15000</v>
      </c>
      <c r="D40" s="19"/>
      <c r="E40" s="20"/>
    </row>
    <row r="41" spans="1:5" ht="10.5" customHeight="1" x14ac:dyDescent="0.2">
      <c r="A41" s="16" t="s">
        <v>90</v>
      </c>
      <c r="B41" s="17" t="s">
        <v>18</v>
      </c>
      <c r="C41" s="40">
        <v>10000</v>
      </c>
      <c r="D41" s="19"/>
      <c r="E41" s="20"/>
    </row>
    <row r="42" spans="1:5" hidden="1" x14ac:dyDescent="0.2">
      <c r="A42" s="16" t="s">
        <v>90</v>
      </c>
      <c r="B42" s="17" t="s">
        <v>19</v>
      </c>
      <c r="C42" s="18">
        <v>0</v>
      </c>
      <c r="D42" s="19"/>
      <c r="E42" s="20"/>
    </row>
    <row r="43" spans="1:5" s="15" customFormat="1" x14ac:dyDescent="0.2">
      <c r="A43" s="21" t="s">
        <v>63</v>
      </c>
      <c r="B43" s="22" t="s">
        <v>26</v>
      </c>
      <c r="C43" s="23">
        <f>C4-C8</f>
        <v>969795.83999999985</v>
      </c>
      <c r="D43" s="24"/>
      <c r="E43" s="25"/>
    </row>
    <row r="44" spans="1:5" x14ac:dyDescent="0.2">
      <c r="A44" s="33"/>
    </row>
  </sheetData>
  <mergeCells count="1">
    <mergeCell ref="C2:E2"/>
  </mergeCells>
  <pageMargins left="0.25" right="0.25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topLeftCell="A13" workbookViewId="0">
      <selection activeCell="H33" sqref="H33"/>
    </sheetView>
  </sheetViews>
  <sheetFormatPr defaultRowHeight="15" x14ac:dyDescent="0.25"/>
  <cols>
    <col min="2" max="2" width="24.85546875" customWidth="1"/>
    <col min="3" max="3" width="24.85546875" bestFit="1" customWidth="1"/>
    <col min="4" max="4" width="19.42578125" bestFit="1" customWidth="1"/>
    <col min="5" max="5" width="24.85546875" bestFit="1" customWidth="1"/>
    <col min="6" max="6" width="19.42578125" bestFit="1" customWidth="1"/>
    <col min="8" max="8" width="11.42578125" bestFit="1" customWidth="1"/>
  </cols>
  <sheetData>
    <row r="3" spans="1:6" ht="18.75" x14ac:dyDescent="0.3">
      <c r="B3" s="28" t="s">
        <v>74</v>
      </c>
    </row>
    <row r="5" spans="1:6" ht="18.75" x14ac:dyDescent="0.3">
      <c r="A5" s="29" t="s">
        <v>75</v>
      </c>
      <c r="B5" s="29" t="s">
        <v>76</v>
      </c>
      <c r="C5" s="29" t="s">
        <v>79</v>
      </c>
      <c r="D5" s="29" t="s">
        <v>80</v>
      </c>
      <c r="E5" s="29" t="s">
        <v>81</v>
      </c>
      <c r="F5" s="29" t="s">
        <v>82</v>
      </c>
    </row>
    <row r="6" spans="1:6" ht="18.75" x14ac:dyDescent="0.3">
      <c r="A6" s="27">
        <v>1</v>
      </c>
      <c r="B6" s="27" t="s">
        <v>77</v>
      </c>
      <c r="C6" s="30">
        <v>11494</v>
      </c>
      <c r="D6" s="30">
        <v>3471.2</v>
      </c>
      <c r="E6" s="30">
        <f>C6*12</f>
        <v>137928</v>
      </c>
      <c r="F6" s="30">
        <f>D6*12</f>
        <v>41654.399999999994</v>
      </c>
    </row>
    <row r="7" spans="1:6" ht="18.75" x14ac:dyDescent="0.3">
      <c r="A7" s="27">
        <v>2</v>
      </c>
      <c r="B7" s="27" t="s">
        <v>69</v>
      </c>
      <c r="C7" s="30">
        <v>11494</v>
      </c>
      <c r="D7" s="30">
        <v>3471.2</v>
      </c>
      <c r="E7" s="30">
        <f t="shared" ref="E7:E9" si="0">C7*12</f>
        <v>137928</v>
      </c>
      <c r="F7" s="30">
        <f t="shared" ref="F7:F9" si="1">D7*12</f>
        <v>41654.399999999994</v>
      </c>
    </row>
    <row r="8" spans="1:6" ht="18.75" x14ac:dyDescent="0.3">
      <c r="A8" s="27">
        <v>3</v>
      </c>
      <c r="B8" s="27" t="s">
        <v>71</v>
      </c>
      <c r="C8" s="30">
        <v>11494</v>
      </c>
      <c r="D8" s="30">
        <v>3471.2</v>
      </c>
      <c r="E8" s="30">
        <f t="shared" si="0"/>
        <v>137928</v>
      </c>
      <c r="F8" s="30">
        <f t="shared" si="1"/>
        <v>41654.399999999994</v>
      </c>
    </row>
    <row r="9" spans="1:6" ht="18.75" x14ac:dyDescent="0.3">
      <c r="A9" s="27">
        <v>4</v>
      </c>
      <c r="B9" s="27" t="s">
        <v>78</v>
      </c>
      <c r="C9" s="30">
        <v>3450</v>
      </c>
      <c r="D9" s="30">
        <v>1042</v>
      </c>
      <c r="E9" s="30">
        <f t="shared" si="0"/>
        <v>41400</v>
      </c>
      <c r="F9" s="30">
        <f t="shared" si="1"/>
        <v>12504</v>
      </c>
    </row>
    <row r="10" spans="1:6" s="1" customFormat="1" ht="18.75" x14ac:dyDescent="0.3">
      <c r="B10" s="28" t="s">
        <v>83</v>
      </c>
      <c r="C10" s="31">
        <f>SUM(C6:C9)</f>
        <v>37932</v>
      </c>
      <c r="D10" s="31">
        <f t="shared" ref="D10:F10" si="2">SUM(D6:D9)</f>
        <v>11455.599999999999</v>
      </c>
      <c r="E10" s="31">
        <f t="shared" si="2"/>
        <v>455184</v>
      </c>
      <c r="F10" s="31">
        <f t="shared" si="2"/>
        <v>137467.19999999998</v>
      </c>
    </row>
    <row r="15" spans="1:6" ht="18.75" x14ac:dyDescent="0.3">
      <c r="B15" s="28" t="s">
        <v>84</v>
      </c>
    </row>
    <row r="17" spans="1:8" ht="18.75" x14ac:dyDescent="0.3">
      <c r="A17" s="29" t="s">
        <v>75</v>
      </c>
      <c r="B17" s="29" t="s">
        <v>76</v>
      </c>
      <c r="C17" s="29" t="s">
        <v>79</v>
      </c>
      <c r="D17" s="32" t="s">
        <v>85</v>
      </c>
      <c r="E17" s="29" t="s">
        <v>81</v>
      </c>
      <c r="F17" s="32" t="s">
        <v>85</v>
      </c>
    </row>
    <row r="18" spans="1:8" ht="18.75" x14ac:dyDescent="0.3">
      <c r="A18" s="27">
        <v>1</v>
      </c>
      <c r="B18" s="27" t="s">
        <v>77</v>
      </c>
      <c r="C18" s="30">
        <v>30000</v>
      </c>
      <c r="D18" s="30"/>
      <c r="E18" s="30">
        <f t="shared" ref="E18:E24" si="3">C18*9</f>
        <v>270000</v>
      </c>
      <c r="F18" s="30"/>
    </row>
    <row r="19" spans="1:8" ht="18.75" x14ac:dyDescent="0.3">
      <c r="A19" s="27">
        <v>2</v>
      </c>
      <c r="B19" s="27" t="s">
        <v>69</v>
      </c>
      <c r="C19" s="30">
        <v>12000</v>
      </c>
      <c r="D19" s="30"/>
      <c r="E19" s="30">
        <f t="shared" si="3"/>
        <v>108000</v>
      </c>
      <c r="F19" s="30"/>
    </row>
    <row r="20" spans="1:8" ht="18.75" x14ac:dyDescent="0.3">
      <c r="A20" s="27">
        <v>3</v>
      </c>
      <c r="B20" s="27" t="s">
        <v>71</v>
      </c>
      <c r="C20" s="30">
        <v>17000</v>
      </c>
      <c r="D20" s="30"/>
      <c r="E20" s="30">
        <f t="shared" si="3"/>
        <v>153000</v>
      </c>
      <c r="F20" s="30"/>
    </row>
    <row r="21" spans="1:8" ht="18.75" x14ac:dyDescent="0.3">
      <c r="A21" s="27">
        <v>4</v>
      </c>
      <c r="B21" s="27" t="s">
        <v>70</v>
      </c>
      <c r="C21" s="30">
        <v>20000</v>
      </c>
      <c r="D21" s="30"/>
      <c r="E21" s="30">
        <f t="shared" si="3"/>
        <v>180000</v>
      </c>
      <c r="F21" s="30"/>
    </row>
    <row r="22" spans="1:8" ht="18.75" x14ac:dyDescent="0.3">
      <c r="A22" s="27">
        <v>5</v>
      </c>
      <c r="B22" s="27" t="s">
        <v>72</v>
      </c>
      <c r="C22" s="30">
        <v>20000</v>
      </c>
      <c r="D22" s="30"/>
      <c r="E22" s="30">
        <f t="shared" si="3"/>
        <v>180000</v>
      </c>
      <c r="F22" s="30"/>
    </row>
    <row r="23" spans="1:8" ht="18.75" x14ac:dyDescent="0.3">
      <c r="A23" s="27">
        <v>6</v>
      </c>
      <c r="B23" s="27" t="s">
        <v>68</v>
      </c>
      <c r="C23" s="30">
        <v>36000</v>
      </c>
      <c r="D23" s="30"/>
      <c r="E23" s="30">
        <f t="shared" si="3"/>
        <v>324000</v>
      </c>
      <c r="F23" s="30"/>
    </row>
    <row r="24" spans="1:8" ht="18.75" x14ac:dyDescent="0.3">
      <c r="A24" s="27">
        <v>7</v>
      </c>
      <c r="B24" s="27" t="s">
        <v>86</v>
      </c>
      <c r="C24" s="30">
        <v>3000</v>
      </c>
      <c r="D24" s="30"/>
      <c r="E24" s="30">
        <f t="shared" si="3"/>
        <v>27000</v>
      </c>
      <c r="F24" s="30"/>
    </row>
    <row r="25" spans="1:8" s="1" customFormat="1" ht="18.75" x14ac:dyDescent="0.3">
      <c r="B25" s="28" t="s">
        <v>83</v>
      </c>
      <c r="C25" s="31">
        <f>SUM(C18:C24)</f>
        <v>138000</v>
      </c>
      <c r="D25" s="31">
        <v>165000</v>
      </c>
      <c r="E25" s="31">
        <f>SUM(E18:E24)</f>
        <v>1242000</v>
      </c>
      <c r="F25" s="31">
        <f>D25*9</f>
        <v>1485000</v>
      </c>
      <c r="H25" s="35">
        <f>F25+384720</f>
        <v>1869720</v>
      </c>
    </row>
    <row r="30" spans="1:8" ht="18.75" x14ac:dyDescent="0.3">
      <c r="B30" s="28" t="s">
        <v>87</v>
      </c>
    </row>
    <row r="31" spans="1:8" ht="18.75" x14ac:dyDescent="0.3">
      <c r="A31" s="29" t="s">
        <v>75</v>
      </c>
      <c r="B31" s="29" t="s">
        <v>76</v>
      </c>
      <c r="C31" s="29" t="s">
        <v>79</v>
      </c>
      <c r="D31" s="32" t="s">
        <v>94</v>
      </c>
      <c r="E31" s="29" t="s">
        <v>81</v>
      </c>
      <c r="F31" s="32" t="s">
        <v>94</v>
      </c>
    </row>
    <row r="32" spans="1:8" ht="18.75" x14ac:dyDescent="0.3">
      <c r="A32" s="27">
        <v>1</v>
      </c>
      <c r="B32" s="27" t="s">
        <v>88</v>
      </c>
      <c r="C32" s="30">
        <v>68200</v>
      </c>
      <c r="D32" s="30">
        <v>76000</v>
      </c>
      <c r="E32" s="30">
        <f>C32*9</f>
        <v>613800</v>
      </c>
      <c r="F32" s="30">
        <f>D32*9</f>
        <v>684000</v>
      </c>
      <c r="H32" s="36">
        <f>F32+177000</f>
        <v>861000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</vt:lpstr>
      <vt:lpstr>зп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2025-04-11T06:55:50Z</dcterms:modified>
</cp:coreProperties>
</file>